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60" windowWidth="20955" windowHeight="9720"/>
  </bookViews>
  <sheets>
    <sheet name="NJHESAA Repayment Plan" sheetId="1" r:id="rId1"/>
  </sheets>
  <calcPr calcId="125725"/>
</workbook>
</file>

<file path=xl/calcChain.xml><?xml version="1.0" encoding="utf-8"?>
<calcChain xmlns="http://schemas.openxmlformats.org/spreadsheetml/2006/main">
  <c r="F76" i="1"/>
  <c r="G6" l="1"/>
  <c r="I6" s="1"/>
  <c r="M6" s="1"/>
  <c r="O6" l="1"/>
  <c r="G10" s="1"/>
  <c r="I10" s="1"/>
  <c r="M10" s="1"/>
  <c r="O10" l="1"/>
  <c r="G14" s="1"/>
  <c r="I14" s="1"/>
  <c r="M14" l="1"/>
  <c r="O14" s="1"/>
  <c r="G18" s="1"/>
  <c r="I18" s="1"/>
  <c r="M18" s="1"/>
  <c r="O18" l="1"/>
  <c r="E22" s="1"/>
  <c r="G22" s="1"/>
  <c r="I22" s="1"/>
  <c r="M22" s="1"/>
  <c r="O22" l="1"/>
  <c r="E26" s="1"/>
  <c r="G26" s="1"/>
  <c r="I26" s="1"/>
  <c r="M26" s="1"/>
  <c r="O26" l="1"/>
  <c r="E30" s="1"/>
  <c r="G30" s="1"/>
  <c r="I30" s="1"/>
  <c r="M30" s="1"/>
  <c r="O30" l="1"/>
  <c r="E34" s="1"/>
  <c r="G34" s="1"/>
  <c r="I34" s="1"/>
  <c r="M34" s="1"/>
  <c r="O34" l="1"/>
  <c r="E38" s="1"/>
  <c r="G38" l="1"/>
  <c r="I38" s="1"/>
  <c r="M38" l="1"/>
  <c r="O38" s="1"/>
  <c r="E42" s="1"/>
  <c r="G42" s="1"/>
  <c r="I42" s="1"/>
  <c r="M42" l="1"/>
  <c r="O42" s="1"/>
  <c r="E46" s="1"/>
  <c r="G46" s="1"/>
  <c r="I46" s="1"/>
  <c r="M46" l="1"/>
  <c r="O46" s="1"/>
  <c r="E50" s="1"/>
  <c r="G50" s="1"/>
  <c r="I50" s="1"/>
  <c r="M50" l="1"/>
  <c r="O50" s="1"/>
  <c r="E54" s="1"/>
  <c r="G54" s="1"/>
  <c r="I54" s="1"/>
  <c r="M54" l="1"/>
  <c r="O54" s="1"/>
  <c r="E58" s="1"/>
  <c r="G58" s="1"/>
  <c r="I58" s="1"/>
  <c r="M58" l="1"/>
  <c r="O58" s="1"/>
  <c r="E62" s="1"/>
  <c r="G62" s="1"/>
  <c r="I62" s="1"/>
  <c r="M62" l="1"/>
  <c r="O62" s="1"/>
  <c r="E66" s="1"/>
  <c r="G66" s="1"/>
  <c r="I66" s="1"/>
  <c r="M66" l="1"/>
  <c r="O66" s="1"/>
  <c r="E70" s="1"/>
  <c r="G70" s="1"/>
  <c r="I70" s="1"/>
  <c r="M70" l="1"/>
  <c r="O70" s="1"/>
  <c r="E74" s="1"/>
  <c r="G74" s="1"/>
  <c r="I74" s="1"/>
  <c r="M74" l="1"/>
  <c r="O74" s="1"/>
  <c r="E78" s="1"/>
  <c r="G78" s="1"/>
  <c r="I78" s="1"/>
  <c r="M78" l="1"/>
  <c r="O78" s="1"/>
  <c r="G82" s="1"/>
  <c r="I82" s="1"/>
  <c r="M82" l="1"/>
  <c r="O82" s="1"/>
  <c r="E86" s="1"/>
  <c r="G86" s="1"/>
  <c r="I86" s="1"/>
  <c r="M86" l="1"/>
  <c r="O86" s="1"/>
  <c r="E90" s="1"/>
  <c r="G90" s="1"/>
  <c r="I90" s="1"/>
  <c r="M90" l="1"/>
  <c r="O90" s="1"/>
  <c r="E94" s="1"/>
  <c r="G94" s="1"/>
  <c r="I94" s="1"/>
  <c r="M94" s="1"/>
  <c r="O94" s="1"/>
</calcChain>
</file>

<file path=xl/comments1.xml><?xml version="1.0" encoding="utf-8"?>
<comments xmlns="http://schemas.openxmlformats.org/spreadsheetml/2006/main">
  <authors>
    <author xml:space="preserve"> Joseph V. Palazzolo</author>
  </authors>
  <commentList>
    <comment ref="S2" authorId="0">
      <text>
        <r>
          <rPr>
            <b/>
            <sz val="8"/>
            <color indexed="81"/>
            <rFont val="Tahoma"/>
            <charset val="1"/>
          </rPr>
          <t xml:space="preserve"> Joseph V. Palazzolo:</t>
        </r>
        <r>
          <rPr>
            <sz val="8"/>
            <color indexed="81"/>
            <rFont val="Tahoma"/>
            <charset val="1"/>
          </rPr>
          <t xml:space="preserve">
Put your current interest rate here - and be sure to put in as many digits as you are aware of - it will help with the calculations.</t>
        </r>
      </text>
    </comment>
    <comment ref="C6" authorId="0">
      <text>
        <r>
          <rPr>
            <b/>
            <sz val="8"/>
            <color indexed="81"/>
            <rFont val="Tahoma"/>
            <charset val="1"/>
          </rPr>
          <t xml:space="preserve"> Joseph V. Palazzolo:</t>
        </r>
        <r>
          <rPr>
            <sz val="8"/>
            <color indexed="81"/>
            <rFont val="Tahoma"/>
            <charset val="1"/>
          </rPr>
          <t xml:space="preserve">
The blue cell means that this period's payment was processed and applied.</t>
        </r>
      </text>
    </comment>
    <comment ref="E6" authorId="0">
      <text>
        <r>
          <rPr>
            <b/>
            <sz val="8"/>
            <color indexed="81"/>
            <rFont val="Tahoma"/>
            <charset val="1"/>
          </rPr>
          <t xml:space="preserve"> Joseph V. Palazzolo:</t>
        </r>
        <r>
          <rPr>
            <sz val="8"/>
            <color indexed="81"/>
            <rFont val="Tahoma"/>
            <charset val="1"/>
          </rPr>
          <t xml:space="preserve">
Put your opening balance here.</t>
        </r>
      </text>
    </comment>
    <comment ref="G6" authorId="0">
      <text>
        <r>
          <rPr>
            <b/>
            <sz val="8"/>
            <color indexed="81"/>
            <rFont val="Tahoma"/>
            <charset val="1"/>
          </rPr>
          <t xml:space="preserve"> Joseph V. Palazzolo:</t>
        </r>
        <r>
          <rPr>
            <sz val="8"/>
            <color indexed="81"/>
            <rFont val="Tahoma"/>
            <charset val="1"/>
          </rPr>
          <t xml:space="preserve">
This is how much you're paying in interest each year with your balance at this level.</t>
        </r>
      </text>
    </comment>
    <comment ref="I6" authorId="0">
      <text>
        <r>
          <rPr>
            <b/>
            <sz val="8"/>
            <color indexed="81"/>
            <rFont val="Tahoma"/>
            <charset val="1"/>
          </rPr>
          <t xml:space="preserve"> Joseph V. Palazzolo:</t>
        </r>
        <r>
          <rPr>
            <sz val="8"/>
            <color indexed="81"/>
            <rFont val="Tahoma"/>
            <charset val="1"/>
          </rPr>
          <t xml:space="preserve">
This is how much you're paying in interest each day.  Gross, right?</t>
        </r>
      </text>
    </comment>
    <comment ref="K6" authorId="0">
      <text>
        <r>
          <rPr>
            <b/>
            <sz val="8"/>
            <color indexed="81"/>
            <rFont val="Tahoma"/>
            <charset val="1"/>
          </rPr>
          <t xml:space="preserve"> Joseph V. Palazzolo:</t>
        </r>
        <r>
          <rPr>
            <sz val="8"/>
            <color indexed="81"/>
            <rFont val="Tahoma"/>
            <charset val="1"/>
          </rPr>
          <t xml:space="preserve">
In this cell, you should put how many days you think it will be between your last payment and your next payment.</t>
        </r>
      </text>
    </comment>
    <comment ref="M6" authorId="0">
      <text>
        <r>
          <rPr>
            <b/>
            <sz val="8"/>
            <color indexed="81"/>
            <rFont val="Tahoma"/>
            <charset val="1"/>
          </rPr>
          <t xml:space="preserve"> Joseph V. Palazzolo:</t>
        </r>
        <r>
          <rPr>
            <sz val="8"/>
            <color indexed="81"/>
            <rFont val="Tahoma"/>
            <charset val="1"/>
          </rPr>
          <t xml:space="preserve">
This cell takes the daily interest and multiplies it by the number of days you project between each payment - effectively telling you how much you're paying in interest this period.</t>
        </r>
      </text>
    </comment>
    <comment ref="O6" authorId="0">
      <text>
        <r>
          <rPr>
            <b/>
            <sz val="8"/>
            <color indexed="81"/>
            <rFont val="Tahoma"/>
            <charset val="1"/>
          </rPr>
          <t xml:space="preserve"> Joseph V. Palazzolo:</t>
        </r>
        <r>
          <rPr>
            <sz val="8"/>
            <color indexed="81"/>
            <rFont val="Tahoma"/>
            <charset val="1"/>
          </rPr>
          <t xml:space="preserve">
This adds the opening principal balance to the amount of interest you're projected to pay this period and gives you the total amount that you'll owe when your payment hits.</t>
        </r>
      </text>
    </comment>
    <comment ref="F8" authorId="0">
      <text>
        <r>
          <rPr>
            <b/>
            <sz val="8"/>
            <color indexed="81"/>
            <rFont val="Tahoma"/>
            <charset val="1"/>
          </rPr>
          <t xml:space="preserve"> Joseph V. Palazzolo:</t>
        </r>
        <r>
          <rPr>
            <sz val="8"/>
            <color indexed="81"/>
            <rFont val="Tahoma"/>
            <charset val="1"/>
          </rPr>
          <t xml:space="preserve">
This is how much you think you can pay on this debt during this period.  Changing this cell will change the rest of the payment projections through the end of the spreadsheet.</t>
        </r>
      </text>
    </comment>
    <comment ref="F72" authorId="0">
      <text>
        <r>
          <rPr>
            <b/>
            <sz val="8"/>
            <color indexed="81"/>
            <rFont val="Tahoma"/>
            <charset val="1"/>
          </rPr>
          <t xml:space="preserve"> Joseph V. Palazzolo:</t>
        </r>
        <r>
          <rPr>
            <sz val="8"/>
            <color indexed="81"/>
            <rFont val="Tahoma"/>
            <charset val="1"/>
          </rPr>
          <t xml:space="preserve">
The darker green cells represent payments that are in excess of what you budgeted.  This is when you have extra money coming in and you want to apply it towards the outstanding debt.</t>
        </r>
      </text>
    </comment>
  </commentList>
</comments>
</file>

<file path=xl/sharedStrings.xml><?xml version="1.0" encoding="utf-8"?>
<sst xmlns="http://schemas.openxmlformats.org/spreadsheetml/2006/main" count="33" uniqueCount="11">
  <si>
    <t>Period</t>
  </si>
  <si>
    <t>Opening Balance</t>
  </si>
  <si>
    <t>Annualized Interest</t>
  </si>
  <si>
    <t>Daily Interest</t>
  </si>
  <si>
    <t>Days to Next Payment</t>
  </si>
  <si>
    <t>Interest for Period</t>
  </si>
  <si>
    <t>Ending Balance</t>
  </si>
  <si>
    <t>Scheduled Payment:</t>
  </si>
  <si>
    <t>Interest Rate:</t>
  </si>
  <si>
    <t>&lt; -- $25,000 Left</t>
  </si>
  <si>
    <t>&lt; -- $19,000 Left / Also, represents cutting this debt in half since 12/09</t>
  </si>
</sst>
</file>

<file path=xl/styles.xml><?xml version="1.0" encoding="utf-8"?>
<styleSheet xmlns="http://schemas.openxmlformats.org/spreadsheetml/2006/main">
  <numFmts count="2">
    <numFmt numFmtId="43" formatCode="_(* #,##0.00_);_(* \(#,##0.00\);_(* &quot;-&quot;??_);_(@_)"/>
    <numFmt numFmtId="164" formatCode="0.0000%"/>
  </numFmts>
  <fonts count="6">
    <font>
      <sz val="11"/>
      <color theme="1"/>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sz val="8"/>
      <color indexed="81"/>
      <name val="Tahoma"/>
      <charset val="1"/>
    </font>
    <font>
      <b/>
      <sz val="8"/>
      <color indexed="81"/>
      <name val="Tahoma"/>
      <charset val="1"/>
    </font>
  </fonts>
  <fills count="7">
    <fill>
      <patternFill patternType="none"/>
    </fill>
    <fill>
      <patternFill patternType="gray125"/>
    </fill>
    <fill>
      <patternFill patternType="solid">
        <fgColor theme="0" tint="-4.9989318521683403E-2"/>
        <bgColor indexed="64"/>
      </patternFill>
    </fill>
    <fill>
      <patternFill patternType="solid">
        <fgColor theme="6" tint="0.79998168889431442"/>
        <bgColor indexed="64"/>
      </patternFill>
    </fill>
    <fill>
      <patternFill patternType="solid">
        <fgColor theme="0"/>
        <bgColor indexed="64"/>
      </patternFill>
    </fill>
    <fill>
      <patternFill patternType="solid">
        <fgColor theme="8" tint="0.39997558519241921"/>
        <bgColor indexed="64"/>
      </patternFill>
    </fill>
    <fill>
      <patternFill patternType="solid">
        <fgColor theme="6" tint="0.399975585192419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59">
    <xf numFmtId="0" fontId="0" fillId="0" borderId="0" xfId="0"/>
    <xf numFmtId="2" fontId="0" fillId="0" borderId="0" xfId="0" applyNumberFormat="1"/>
    <xf numFmtId="1" fontId="0" fillId="0" borderId="0" xfId="0" applyNumberFormat="1"/>
    <xf numFmtId="0" fontId="0" fillId="0" borderId="0" xfId="0" applyFill="1"/>
    <xf numFmtId="1" fontId="0" fillId="0" borderId="0" xfId="0" applyNumberFormat="1" applyFill="1"/>
    <xf numFmtId="0" fontId="0" fillId="0" borderId="0" xfId="0" applyAlignment="1">
      <alignment horizontal="center"/>
    </xf>
    <xf numFmtId="0" fontId="1" fillId="0" borderId="0" xfId="0" applyFont="1"/>
    <xf numFmtId="0" fontId="0" fillId="4" borderId="5" xfId="0" applyFill="1" applyBorder="1"/>
    <xf numFmtId="0" fontId="0" fillId="4" borderId="6" xfId="0" applyFill="1" applyBorder="1" applyAlignment="1">
      <alignment horizontal="center"/>
    </xf>
    <xf numFmtId="0" fontId="0" fillId="4" borderId="6" xfId="0" applyFill="1" applyBorder="1"/>
    <xf numFmtId="2" fontId="0" fillId="4" borderId="6" xfId="0" applyNumberFormat="1" applyFill="1" applyBorder="1"/>
    <xf numFmtId="1" fontId="0" fillId="4" borderId="6" xfId="0" applyNumberFormat="1" applyFill="1" applyBorder="1"/>
    <xf numFmtId="0" fontId="0" fillId="4" borderId="7" xfId="0" applyFill="1" applyBorder="1"/>
    <xf numFmtId="0" fontId="1" fillId="4" borderId="8" xfId="0" applyFont="1" applyFill="1" applyBorder="1"/>
    <xf numFmtId="0" fontId="1" fillId="4" borderId="9" xfId="0" applyFont="1" applyFill="1" applyBorder="1"/>
    <xf numFmtId="0" fontId="0" fillId="4" borderId="8" xfId="0" applyFill="1" applyBorder="1"/>
    <xf numFmtId="0" fontId="0" fillId="4" borderId="0" xfId="0" applyFill="1" applyBorder="1"/>
    <xf numFmtId="2" fontId="0" fillId="4" borderId="0" xfId="0" applyNumberFormat="1" applyFill="1" applyBorder="1"/>
    <xf numFmtId="1" fontId="0" fillId="4" borderId="0" xfId="0" applyNumberFormat="1" applyFill="1" applyBorder="1"/>
    <xf numFmtId="0" fontId="0" fillId="4" borderId="9" xfId="0" applyFill="1" applyBorder="1"/>
    <xf numFmtId="0" fontId="0" fillId="4" borderId="3" xfId="0" applyFill="1" applyBorder="1"/>
    <xf numFmtId="2" fontId="0" fillId="4" borderId="3" xfId="0" applyNumberFormat="1" applyFill="1" applyBorder="1"/>
    <xf numFmtId="1" fontId="0" fillId="4" borderId="3" xfId="0" applyNumberFormat="1" applyFill="1" applyBorder="1"/>
    <xf numFmtId="0" fontId="0" fillId="4" borderId="10" xfId="0" applyFill="1" applyBorder="1"/>
    <xf numFmtId="0" fontId="0" fillId="4" borderId="2" xfId="0" applyFill="1" applyBorder="1" applyAlignment="1">
      <alignment horizontal="center"/>
    </xf>
    <xf numFmtId="0" fontId="0" fillId="4" borderId="2" xfId="0" applyFill="1" applyBorder="1"/>
    <xf numFmtId="2" fontId="0" fillId="4" borderId="2" xfId="0" applyNumberFormat="1" applyFill="1" applyBorder="1"/>
    <xf numFmtId="1" fontId="0" fillId="4" borderId="2" xfId="0" applyNumberFormat="1" applyFill="1" applyBorder="1"/>
    <xf numFmtId="0" fontId="0" fillId="4" borderId="11" xfId="0" applyFill="1" applyBorder="1"/>
    <xf numFmtId="0" fontId="2" fillId="0" borderId="0" xfId="0" applyFont="1"/>
    <xf numFmtId="0" fontId="2" fillId="4" borderId="6" xfId="0" applyFont="1" applyFill="1" applyBorder="1"/>
    <xf numFmtId="0" fontId="2" fillId="4" borderId="0" xfId="0" applyFont="1" applyFill="1" applyBorder="1"/>
    <xf numFmtId="0" fontId="2" fillId="4" borderId="3" xfId="0" applyFont="1" applyFill="1" applyBorder="1"/>
    <xf numFmtId="0" fontId="2" fillId="4" borderId="2" xfId="0" applyFont="1" applyFill="1" applyBorder="1"/>
    <xf numFmtId="0" fontId="0" fillId="3" borderId="1" xfId="0" applyFill="1" applyBorder="1"/>
    <xf numFmtId="1" fontId="0" fillId="2" borderId="1" xfId="0" applyNumberFormat="1" applyFill="1" applyBorder="1"/>
    <xf numFmtId="1" fontId="0" fillId="2" borderId="4" xfId="0" applyNumberFormat="1" applyFill="1" applyBorder="1"/>
    <xf numFmtId="0" fontId="1" fillId="4" borderId="12" xfId="0" applyFont="1" applyFill="1" applyBorder="1" applyAlignment="1">
      <alignment horizontal="center"/>
    </xf>
    <xf numFmtId="0" fontId="3" fillId="4" borderId="13" xfId="0" applyFont="1" applyFill="1" applyBorder="1"/>
    <xf numFmtId="2" fontId="1" fillId="4" borderId="13" xfId="0" applyNumberFormat="1" applyFont="1" applyFill="1" applyBorder="1"/>
    <xf numFmtId="0" fontId="1" fillId="4" borderId="13" xfId="0" applyFont="1" applyFill="1" applyBorder="1"/>
    <xf numFmtId="1" fontId="1" fillId="4" borderId="13" xfId="0" applyNumberFormat="1" applyFont="1" applyFill="1" applyBorder="1"/>
    <xf numFmtId="0" fontId="0" fillId="4" borderId="15" xfId="0" applyFill="1" applyBorder="1" applyAlignment="1">
      <alignment horizontal="center"/>
    </xf>
    <xf numFmtId="0" fontId="0" fillId="4" borderId="17" xfId="0" applyFill="1" applyBorder="1" applyAlignment="1">
      <alignment horizontal="center"/>
    </xf>
    <xf numFmtId="164" fontId="0" fillId="0" borderId="0" xfId="0" applyNumberFormat="1"/>
    <xf numFmtId="43" fontId="0" fillId="0" borderId="0" xfId="0" applyNumberFormat="1"/>
    <xf numFmtId="43" fontId="0" fillId="4" borderId="6" xfId="0" applyNumberFormat="1" applyFill="1" applyBorder="1"/>
    <xf numFmtId="43" fontId="1" fillId="4" borderId="13" xfId="0" applyNumberFormat="1" applyFont="1" applyFill="1" applyBorder="1"/>
    <xf numFmtId="43" fontId="0" fillId="4" borderId="0" xfId="0" applyNumberFormat="1" applyFill="1" applyBorder="1"/>
    <xf numFmtId="43" fontId="0" fillId="4" borderId="3" xfId="0" applyNumberFormat="1" applyFill="1" applyBorder="1"/>
    <xf numFmtId="43" fontId="0" fillId="4" borderId="2" xfId="0" applyNumberFormat="1" applyFill="1" applyBorder="1"/>
    <xf numFmtId="43" fontId="0" fillId="4" borderId="0" xfId="0" applyNumberFormat="1" applyFont="1" applyFill="1" applyBorder="1"/>
    <xf numFmtId="43" fontId="0" fillId="4" borderId="16" xfId="0" applyNumberFormat="1" applyFill="1" applyBorder="1"/>
    <xf numFmtId="43" fontId="0" fillId="4" borderId="18" xfId="0" applyNumberFormat="1" applyFill="1" applyBorder="1"/>
    <xf numFmtId="43" fontId="1" fillId="4" borderId="14" xfId="0" applyNumberFormat="1" applyFont="1" applyFill="1" applyBorder="1" applyAlignment="1">
      <alignment horizontal="right"/>
    </xf>
    <xf numFmtId="16" fontId="0" fillId="5" borderId="15" xfId="0" applyNumberFormat="1" applyFill="1" applyBorder="1" applyAlignment="1">
      <alignment horizontal="center"/>
    </xf>
    <xf numFmtId="0" fontId="0" fillId="6" borderId="1" xfId="0" applyFill="1" applyBorder="1"/>
    <xf numFmtId="43" fontId="0" fillId="0" borderId="0" xfId="0" applyNumberFormat="1" applyFill="1"/>
    <xf numFmtId="16" fontId="0" fillId="4" borderId="15" xfId="0" applyNumberFormat="1" applyFont="1" applyFill="1" applyBorder="1" applyAlignment="1">
      <alignment horizont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1:S98"/>
  <sheetViews>
    <sheetView tabSelected="1" zoomScaleNormal="100" workbookViewId="0">
      <pane ySplit="4" topLeftCell="A5" activePane="bottomLeft" state="frozen"/>
      <selection pane="bottomLeft" activeCell="C97" sqref="C97"/>
    </sheetView>
  </sheetViews>
  <sheetFormatPr defaultRowHeight="15"/>
  <cols>
    <col min="1" max="2" width="1.42578125" customWidth="1"/>
    <col min="3" max="3" width="7.42578125" style="5" bestFit="1" customWidth="1"/>
    <col min="4" max="4" width="1.42578125" style="29" customWidth="1"/>
    <col min="5" max="5" width="16" style="45" bestFit="1" customWidth="1"/>
    <col min="7" max="7" width="18.7109375" style="45" bestFit="1" customWidth="1"/>
    <col min="8" max="8" width="1.42578125" customWidth="1"/>
    <col min="9" max="9" width="12.85546875" style="45" bestFit="1" customWidth="1"/>
    <col min="10" max="10" width="1.28515625" style="1" customWidth="1"/>
    <col min="11" max="11" width="20.7109375" style="2" bestFit="1" customWidth="1"/>
    <col min="12" max="12" width="1.28515625" style="4" customWidth="1"/>
    <col min="13" max="13" width="17.5703125" style="45" bestFit="1" customWidth="1"/>
    <col min="14" max="14" width="1.42578125" customWidth="1"/>
    <col min="15" max="15" width="14.42578125" style="45" bestFit="1" customWidth="1"/>
    <col min="16" max="17" width="1.42578125" customWidth="1"/>
    <col min="18" max="18" width="13.7109375" customWidth="1"/>
    <col min="19" max="19" width="8.140625" bestFit="1" customWidth="1"/>
    <col min="20" max="20" width="13.140625" bestFit="1" customWidth="1"/>
    <col min="21" max="21" width="11.140625" bestFit="1" customWidth="1"/>
  </cols>
  <sheetData>
    <row r="1" spans="2:19" ht="7.5" customHeight="1"/>
    <row r="2" spans="2:19" ht="15.75" thickBot="1">
      <c r="R2" t="s">
        <v>8</v>
      </c>
      <c r="S2" s="44">
        <v>7.3286000000000004E-2</v>
      </c>
    </row>
    <row r="3" spans="2:19" ht="7.5" customHeight="1">
      <c r="B3" s="7"/>
      <c r="C3" s="8"/>
      <c r="D3" s="30"/>
      <c r="E3" s="46"/>
      <c r="F3" s="9"/>
      <c r="G3" s="46"/>
      <c r="H3" s="9"/>
      <c r="I3" s="46"/>
      <c r="J3" s="10"/>
      <c r="K3" s="11"/>
      <c r="L3" s="11"/>
      <c r="M3" s="46"/>
      <c r="N3" s="9"/>
      <c r="O3" s="46"/>
      <c r="P3" s="12"/>
    </row>
    <row r="4" spans="2:19" s="6" customFormat="1" ht="15.75" thickBot="1">
      <c r="B4" s="13"/>
      <c r="C4" s="37" t="s">
        <v>0</v>
      </c>
      <c r="D4" s="38"/>
      <c r="E4" s="47" t="s">
        <v>1</v>
      </c>
      <c r="F4" s="40"/>
      <c r="G4" s="47" t="s">
        <v>2</v>
      </c>
      <c r="H4" s="40"/>
      <c r="I4" s="47" t="s">
        <v>3</v>
      </c>
      <c r="J4" s="39"/>
      <c r="K4" s="41" t="s">
        <v>4</v>
      </c>
      <c r="L4" s="41"/>
      <c r="M4" s="47" t="s">
        <v>5</v>
      </c>
      <c r="N4" s="40"/>
      <c r="O4" s="54" t="s">
        <v>6</v>
      </c>
      <c r="P4" s="14"/>
    </row>
    <row r="5" spans="2:19" ht="3.75" customHeight="1">
      <c r="B5" s="15"/>
      <c r="C5" s="42"/>
      <c r="D5" s="31"/>
      <c r="E5" s="48"/>
      <c r="F5" s="16"/>
      <c r="G5" s="48"/>
      <c r="H5" s="16"/>
      <c r="I5" s="48"/>
      <c r="J5" s="17"/>
      <c r="K5" s="18"/>
      <c r="L5" s="18"/>
      <c r="M5" s="48"/>
      <c r="N5" s="16"/>
      <c r="O5" s="52"/>
      <c r="P5" s="19"/>
    </row>
    <row r="6" spans="2:19" s="3" customFormat="1">
      <c r="B6" s="15"/>
      <c r="C6" s="55">
        <v>40193</v>
      </c>
      <c r="D6" s="31"/>
      <c r="E6" s="48">
        <v>41008.99</v>
      </c>
      <c r="F6" s="16"/>
      <c r="G6" s="48">
        <f>E6*$S$2</f>
        <v>3005.3848411399999</v>
      </c>
      <c r="H6" s="16"/>
      <c r="I6" s="48">
        <f>G6/365</f>
        <v>8.2339310716164373</v>
      </c>
      <c r="J6" s="17"/>
      <c r="K6" s="35">
        <v>19</v>
      </c>
      <c r="L6" s="18"/>
      <c r="M6" s="48">
        <f>I6*K6</f>
        <v>156.44469036071231</v>
      </c>
      <c r="N6" s="16"/>
      <c r="O6" s="52">
        <f>E6+M6</f>
        <v>41165.434690360707</v>
      </c>
      <c r="P6" s="19"/>
      <c r="R6" s="57"/>
    </row>
    <row r="7" spans="2:19" s="3" customFormat="1" ht="4.5" customHeight="1">
      <c r="B7" s="15"/>
      <c r="C7" s="42"/>
      <c r="D7" s="31"/>
      <c r="E7" s="48"/>
      <c r="F7" s="16"/>
      <c r="G7" s="48"/>
      <c r="H7" s="16"/>
      <c r="I7" s="48"/>
      <c r="J7" s="17"/>
      <c r="K7" s="18"/>
      <c r="L7" s="18"/>
      <c r="M7" s="48"/>
      <c r="N7" s="16"/>
      <c r="O7" s="52"/>
      <c r="P7" s="19"/>
    </row>
    <row r="8" spans="2:19" s="3" customFormat="1">
      <c r="B8" s="15"/>
      <c r="C8" s="42"/>
      <c r="D8" s="31" t="s">
        <v>7</v>
      </c>
      <c r="E8" s="51"/>
      <c r="F8" s="34">
        <v>1400</v>
      </c>
      <c r="G8" s="48"/>
      <c r="H8" s="16"/>
      <c r="I8" s="48"/>
      <c r="J8" s="17"/>
      <c r="K8" s="18"/>
      <c r="L8" s="18"/>
      <c r="M8" s="48"/>
      <c r="N8" s="16"/>
      <c r="O8" s="52"/>
      <c r="P8" s="19"/>
    </row>
    <row r="9" spans="2:19">
      <c r="B9" s="15"/>
      <c r="C9" s="43"/>
      <c r="D9" s="32"/>
      <c r="E9" s="49"/>
      <c r="F9" s="20"/>
      <c r="G9" s="49"/>
      <c r="H9" s="20"/>
      <c r="I9" s="49"/>
      <c r="J9" s="21"/>
      <c r="K9" s="22"/>
      <c r="L9" s="22"/>
      <c r="M9" s="49"/>
      <c r="N9" s="20"/>
      <c r="O9" s="53"/>
      <c r="P9" s="19"/>
    </row>
    <row r="10" spans="2:19">
      <c r="B10" s="15"/>
      <c r="C10" s="55">
        <v>40210</v>
      </c>
      <c r="D10" s="31"/>
      <c r="E10" s="48">
        <v>39765.35</v>
      </c>
      <c r="F10" s="16"/>
      <c r="G10" s="48">
        <f>E10*$S$2</f>
        <v>2914.2434401</v>
      </c>
      <c r="H10" s="16"/>
      <c r="I10" s="48">
        <f t="shared" ref="I10:I18" si="0">G10/365</f>
        <v>7.9842286030136984</v>
      </c>
      <c r="J10" s="17"/>
      <c r="K10" s="36">
        <v>9</v>
      </c>
      <c r="L10" s="18"/>
      <c r="M10" s="48">
        <f>I10*K10</f>
        <v>71.858057427123285</v>
      </c>
      <c r="N10" s="16"/>
      <c r="O10" s="52">
        <f t="shared" ref="O10:O18" si="1">E10+M10</f>
        <v>39837.208057427124</v>
      </c>
      <c r="P10" s="19"/>
    </row>
    <row r="11" spans="2:19" ht="4.5" customHeight="1">
      <c r="B11" s="15"/>
      <c r="C11" s="42"/>
      <c r="D11" s="31"/>
      <c r="E11" s="48"/>
      <c r="F11" s="16"/>
      <c r="G11" s="48"/>
      <c r="H11" s="16"/>
      <c r="I11" s="48"/>
      <c r="J11" s="17"/>
      <c r="K11" s="18"/>
      <c r="L11" s="18"/>
      <c r="M11" s="48"/>
      <c r="N11" s="16"/>
      <c r="O11" s="52"/>
      <c r="P11" s="19"/>
    </row>
    <row r="12" spans="2:19">
      <c r="B12" s="15"/>
      <c r="C12" s="42"/>
      <c r="D12" s="31" t="s">
        <v>7</v>
      </c>
      <c r="E12" s="48"/>
      <c r="F12" s="34">
        <v>1100</v>
      </c>
      <c r="G12" s="48"/>
      <c r="H12" s="16"/>
      <c r="I12" s="48"/>
      <c r="J12" s="17"/>
      <c r="K12" s="18"/>
      <c r="L12" s="18"/>
      <c r="M12" s="48"/>
      <c r="N12" s="16"/>
      <c r="O12" s="52"/>
      <c r="P12" s="19"/>
    </row>
    <row r="13" spans="2:19">
      <c r="B13" s="15"/>
      <c r="C13" s="43"/>
      <c r="D13" s="32"/>
      <c r="E13" s="49"/>
      <c r="F13" s="20"/>
      <c r="G13" s="49"/>
      <c r="H13" s="20"/>
      <c r="I13" s="49"/>
      <c r="J13" s="21"/>
      <c r="K13" s="22"/>
      <c r="L13" s="22"/>
      <c r="M13" s="49"/>
      <c r="N13" s="20"/>
      <c r="O13" s="53"/>
      <c r="P13" s="19"/>
    </row>
    <row r="14" spans="2:19">
      <c r="B14" s="15"/>
      <c r="C14" s="55">
        <v>40224</v>
      </c>
      <c r="D14" s="31"/>
      <c r="E14" s="48">
        <v>38737.18</v>
      </c>
      <c r="F14" s="16"/>
      <c r="G14" s="48">
        <f>E14*$S$2</f>
        <v>2838.8929734800004</v>
      </c>
      <c r="H14" s="16"/>
      <c r="I14" s="48">
        <f t="shared" si="0"/>
        <v>7.7777889684383572</v>
      </c>
      <c r="J14" s="17"/>
      <c r="K14" s="36">
        <v>16</v>
      </c>
      <c r="L14" s="18"/>
      <c r="M14" s="48">
        <f>I14*K14</f>
        <v>124.44462349501372</v>
      </c>
      <c r="N14" s="16"/>
      <c r="O14" s="52">
        <f t="shared" si="1"/>
        <v>38861.624623495016</v>
      </c>
      <c r="P14" s="19"/>
    </row>
    <row r="15" spans="2:19" ht="4.5" customHeight="1">
      <c r="B15" s="15"/>
      <c r="C15" s="42"/>
      <c r="D15" s="31"/>
      <c r="E15" s="48"/>
      <c r="F15" s="16"/>
      <c r="G15" s="48"/>
      <c r="H15" s="16"/>
      <c r="I15" s="48"/>
      <c r="J15" s="17"/>
      <c r="K15" s="18"/>
      <c r="L15" s="18"/>
      <c r="M15" s="48"/>
      <c r="N15" s="16"/>
      <c r="O15" s="52"/>
      <c r="P15" s="19"/>
    </row>
    <row r="16" spans="2:19">
      <c r="B16" s="15"/>
      <c r="C16" s="42"/>
      <c r="D16" s="31" t="s">
        <v>7</v>
      </c>
      <c r="E16" s="48"/>
      <c r="F16" s="34">
        <v>2000</v>
      </c>
      <c r="G16" s="48"/>
      <c r="H16" s="16"/>
      <c r="I16" s="48"/>
      <c r="J16" s="17"/>
      <c r="K16" s="18"/>
      <c r="L16" s="18"/>
      <c r="M16" s="48"/>
      <c r="N16" s="16"/>
      <c r="O16" s="52"/>
      <c r="P16" s="19"/>
    </row>
    <row r="17" spans="2:16">
      <c r="B17" s="15"/>
      <c r="C17" s="43"/>
      <c r="D17" s="32"/>
      <c r="E17" s="49"/>
      <c r="F17" s="20"/>
      <c r="G17" s="49"/>
      <c r="H17" s="20"/>
      <c r="I17" s="49"/>
      <c r="J17" s="21"/>
      <c r="K17" s="22"/>
      <c r="L17" s="22"/>
      <c r="M17" s="49"/>
      <c r="N17" s="20"/>
      <c r="O17" s="53"/>
      <c r="P17" s="19"/>
    </row>
    <row r="18" spans="2:16">
      <c r="B18" s="15"/>
      <c r="C18" s="55">
        <v>40238</v>
      </c>
      <c r="D18" s="31"/>
      <c r="E18" s="48">
        <v>36861.68</v>
      </c>
      <c r="F18" s="16"/>
      <c r="G18" s="48">
        <f>E18*$S$2</f>
        <v>2701.4450804800003</v>
      </c>
      <c r="H18" s="16"/>
      <c r="I18" s="48">
        <f t="shared" si="0"/>
        <v>7.4012193985753436</v>
      </c>
      <c r="J18" s="17"/>
      <c r="K18" s="36">
        <v>13</v>
      </c>
      <c r="L18" s="18"/>
      <c r="M18" s="48">
        <f>I18*K18</f>
        <v>96.215852181479463</v>
      </c>
      <c r="N18" s="16"/>
      <c r="O18" s="52">
        <f t="shared" si="1"/>
        <v>36957.895852181478</v>
      </c>
      <c r="P18" s="19"/>
    </row>
    <row r="19" spans="2:16" ht="4.5" customHeight="1">
      <c r="B19" s="15"/>
      <c r="C19" s="42"/>
      <c r="D19" s="31"/>
      <c r="E19" s="48"/>
      <c r="F19" s="16"/>
      <c r="G19" s="48"/>
      <c r="H19" s="16"/>
      <c r="I19" s="48"/>
      <c r="J19" s="17"/>
      <c r="K19" s="18"/>
      <c r="L19" s="18"/>
      <c r="M19" s="48"/>
      <c r="N19" s="16"/>
      <c r="O19" s="52"/>
      <c r="P19" s="19"/>
    </row>
    <row r="20" spans="2:16">
      <c r="B20" s="15"/>
      <c r="C20" s="42"/>
      <c r="D20" s="31" t="s">
        <v>7</v>
      </c>
      <c r="E20" s="48"/>
      <c r="F20" s="34">
        <v>1200</v>
      </c>
      <c r="G20" s="48"/>
      <c r="H20" s="16"/>
      <c r="I20" s="48"/>
      <c r="J20" s="17"/>
      <c r="K20" s="18"/>
      <c r="L20" s="18"/>
      <c r="M20" s="48"/>
      <c r="N20" s="16"/>
      <c r="O20" s="52"/>
      <c r="P20" s="19"/>
    </row>
    <row r="21" spans="2:16">
      <c r="B21" s="15"/>
      <c r="C21" s="43"/>
      <c r="D21" s="32"/>
      <c r="E21" s="49"/>
      <c r="F21" s="20"/>
      <c r="G21" s="49"/>
      <c r="H21" s="20"/>
      <c r="I21" s="49"/>
      <c r="J21" s="21"/>
      <c r="K21" s="22"/>
      <c r="L21" s="22"/>
      <c r="M21" s="49"/>
      <c r="N21" s="20"/>
      <c r="O21" s="53"/>
      <c r="P21" s="19"/>
    </row>
    <row r="22" spans="2:16">
      <c r="B22" s="15"/>
      <c r="C22" s="55">
        <v>40252</v>
      </c>
      <c r="D22" s="31"/>
      <c r="E22" s="48">
        <f>O18-F20</f>
        <v>35757.895852181478</v>
      </c>
      <c r="F22" s="16"/>
      <c r="G22" s="48">
        <f>E22*$S$2</f>
        <v>2620.5531554229719</v>
      </c>
      <c r="H22" s="16"/>
      <c r="I22" s="48">
        <f t="shared" ref="I22" si="2">G22/365</f>
        <v>7.1795976860903341</v>
      </c>
      <c r="J22" s="17"/>
      <c r="K22" s="36">
        <v>13</v>
      </c>
      <c r="L22" s="18"/>
      <c r="M22" s="48">
        <f>I22*K22</f>
        <v>93.334769919174349</v>
      </c>
      <c r="N22" s="16"/>
      <c r="O22" s="52">
        <f t="shared" ref="O22" si="3">E22+M22</f>
        <v>35851.230622100651</v>
      </c>
      <c r="P22" s="19"/>
    </row>
    <row r="23" spans="2:16" ht="4.5" customHeight="1">
      <c r="B23" s="15"/>
      <c r="C23" s="42"/>
      <c r="D23" s="31"/>
      <c r="E23" s="48"/>
      <c r="F23" s="16"/>
      <c r="G23" s="48"/>
      <c r="H23" s="16"/>
      <c r="I23" s="48"/>
      <c r="J23" s="17"/>
      <c r="K23" s="18"/>
      <c r="L23" s="18"/>
      <c r="M23" s="48"/>
      <c r="N23" s="16"/>
      <c r="O23" s="52"/>
      <c r="P23" s="19"/>
    </row>
    <row r="24" spans="2:16">
      <c r="B24" s="15"/>
      <c r="C24" s="42"/>
      <c r="D24" s="31" t="s">
        <v>7</v>
      </c>
      <c r="E24" s="48"/>
      <c r="F24" s="34">
        <v>1200</v>
      </c>
      <c r="G24" s="48"/>
      <c r="H24" s="16"/>
      <c r="I24" s="48"/>
      <c r="J24" s="17"/>
      <c r="K24" s="18"/>
      <c r="L24" s="18"/>
      <c r="M24" s="48"/>
      <c r="N24" s="16"/>
      <c r="O24" s="52"/>
      <c r="P24" s="19"/>
    </row>
    <row r="25" spans="2:16">
      <c r="B25" s="15"/>
      <c r="C25" s="43"/>
      <c r="D25" s="32"/>
      <c r="E25" s="49"/>
      <c r="F25" s="20"/>
      <c r="G25" s="49"/>
      <c r="H25" s="20"/>
      <c r="I25" s="49"/>
      <c r="J25" s="21"/>
      <c r="K25" s="22"/>
      <c r="L25" s="22"/>
      <c r="M25" s="49"/>
      <c r="N25" s="20"/>
      <c r="O25" s="53"/>
      <c r="P25" s="19"/>
    </row>
    <row r="26" spans="2:16">
      <c r="B26" s="15"/>
      <c r="C26" s="55">
        <v>40269</v>
      </c>
      <c r="D26" s="31"/>
      <c r="E26" s="48">
        <f>O22-F24</f>
        <v>34651.230622100651</v>
      </c>
      <c r="F26" s="16"/>
      <c r="G26" s="48">
        <f>E26*$S$2</f>
        <v>2539.4500873712686</v>
      </c>
      <c r="H26" s="16"/>
      <c r="I26" s="48">
        <f t="shared" ref="I26" si="4">G26/365</f>
        <v>6.9573974996473114</v>
      </c>
      <c r="J26" s="17"/>
      <c r="K26" s="36">
        <v>19</v>
      </c>
      <c r="L26" s="18"/>
      <c r="M26" s="48">
        <f>I26*K26</f>
        <v>132.19055249329892</v>
      </c>
      <c r="N26" s="16"/>
      <c r="O26" s="52">
        <f t="shared" ref="O26" si="5">E26+M26</f>
        <v>34783.421174593946</v>
      </c>
      <c r="P26" s="19"/>
    </row>
    <row r="27" spans="2:16" ht="4.5" customHeight="1">
      <c r="B27" s="15"/>
      <c r="C27" s="42"/>
      <c r="D27" s="31"/>
      <c r="E27" s="48"/>
      <c r="F27" s="16"/>
      <c r="G27" s="48"/>
      <c r="H27" s="16"/>
      <c r="I27" s="48"/>
      <c r="J27" s="17"/>
      <c r="K27" s="18"/>
      <c r="L27" s="18"/>
      <c r="M27" s="48"/>
      <c r="N27" s="16"/>
      <c r="O27" s="52"/>
      <c r="P27" s="19"/>
    </row>
    <row r="28" spans="2:16">
      <c r="B28" s="15"/>
      <c r="C28" s="42"/>
      <c r="D28" s="31" t="s">
        <v>7</v>
      </c>
      <c r="E28" s="48"/>
      <c r="F28" s="34">
        <v>1000</v>
      </c>
      <c r="G28" s="48"/>
      <c r="H28" s="16"/>
      <c r="I28" s="48"/>
      <c r="J28" s="17"/>
      <c r="K28" s="18"/>
      <c r="L28" s="18"/>
      <c r="M28" s="48"/>
      <c r="N28" s="16"/>
      <c r="O28" s="52"/>
      <c r="P28" s="19"/>
    </row>
    <row r="29" spans="2:16">
      <c r="B29" s="15"/>
      <c r="C29" s="43"/>
      <c r="D29" s="32"/>
      <c r="E29" s="49"/>
      <c r="F29" s="20"/>
      <c r="G29" s="49"/>
      <c r="H29" s="20"/>
      <c r="I29" s="49"/>
      <c r="J29" s="21"/>
      <c r="K29" s="22"/>
      <c r="L29" s="22"/>
      <c r="M29" s="49"/>
      <c r="N29" s="20"/>
      <c r="O29" s="53"/>
      <c r="P29" s="19"/>
    </row>
    <row r="30" spans="2:16">
      <c r="B30" s="15"/>
      <c r="C30" s="55">
        <v>40283</v>
      </c>
      <c r="D30" s="31"/>
      <c r="E30" s="48">
        <f>O26-F28</f>
        <v>33783.421174593946</v>
      </c>
      <c r="F30" s="16"/>
      <c r="G30" s="48">
        <f>E30*$S$2</f>
        <v>2475.851804201292</v>
      </c>
      <c r="H30" s="16"/>
      <c r="I30" s="48">
        <f t="shared" ref="I30" si="6">G30/365</f>
        <v>6.7831556279487453</v>
      </c>
      <c r="J30" s="17"/>
      <c r="K30" s="36">
        <v>14</v>
      </c>
      <c r="L30" s="18"/>
      <c r="M30" s="48">
        <f>I30*K30</f>
        <v>94.964178791282436</v>
      </c>
      <c r="N30" s="16"/>
      <c r="O30" s="52">
        <f t="shared" ref="O30" si="7">E30+M30</f>
        <v>33878.385353385231</v>
      </c>
      <c r="P30" s="19"/>
    </row>
    <row r="31" spans="2:16" ht="4.5" customHeight="1">
      <c r="B31" s="15"/>
      <c r="C31" s="42"/>
      <c r="D31" s="31"/>
      <c r="E31" s="48"/>
      <c r="F31" s="16"/>
      <c r="G31" s="48"/>
      <c r="H31" s="16"/>
      <c r="I31" s="48"/>
      <c r="J31" s="17"/>
      <c r="K31" s="18"/>
      <c r="L31" s="18"/>
      <c r="M31" s="48"/>
      <c r="N31" s="16"/>
      <c r="O31" s="52"/>
      <c r="P31" s="19"/>
    </row>
    <row r="32" spans="2:16">
      <c r="B32" s="15"/>
      <c r="C32" s="42"/>
      <c r="D32" s="31" t="s">
        <v>7</v>
      </c>
      <c r="E32" s="48"/>
      <c r="F32" s="34">
        <v>2000</v>
      </c>
      <c r="G32" s="48"/>
      <c r="H32" s="16"/>
      <c r="I32" s="48"/>
      <c r="J32" s="17"/>
      <c r="K32" s="18"/>
      <c r="L32" s="18"/>
      <c r="M32" s="48"/>
      <c r="N32" s="16"/>
      <c r="O32" s="52"/>
      <c r="P32" s="19"/>
    </row>
    <row r="33" spans="2:16">
      <c r="B33" s="15"/>
      <c r="C33" s="43"/>
      <c r="D33" s="32"/>
      <c r="E33" s="49"/>
      <c r="F33" s="20"/>
      <c r="G33" s="49"/>
      <c r="H33" s="20"/>
      <c r="I33" s="49"/>
      <c r="J33" s="21"/>
      <c r="K33" s="22"/>
      <c r="L33" s="22"/>
      <c r="M33" s="49"/>
      <c r="N33" s="20"/>
      <c r="O33" s="53"/>
      <c r="P33" s="19"/>
    </row>
    <row r="34" spans="2:16">
      <c r="B34" s="15"/>
      <c r="C34" s="55">
        <v>40299</v>
      </c>
      <c r="D34" s="31"/>
      <c r="E34" s="48">
        <f>O30-F32</f>
        <v>31878.385353385231</v>
      </c>
      <c r="F34" s="16"/>
      <c r="G34" s="48">
        <f>E34*$S$2</f>
        <v>2336.2393490081899</v>
      </c>
      <c r="H34" s="16"/>
      <c r="I34" s="48">
        <f t="shared" ref="I34" si="8">G34/365</f>
        <v>6.4006557507073696</v>
      </c>
      <c r="J34" s="17"/>
      <c r="K34" s="36">
        <v>17</v>
      </c>
      <c r="L34" s="18"/>
      <c r="M34" s="48">
        <f>I34*K34</f>
        <v>108.81114776202529</v>
      </c>
      <c r="N34" s="16"/>
      <c r="O34" s="52">
        <f t="shared" ref="O34" si="9">E34+M34</f>
        <v>31987.196501147257</v>
      </c>
      <c r="P34" s="19"/>
    </row>
    <row r="35" spans="2:16" ht="4.5" customHeight="1">
      <c r="B35" s="15"/>
      <c r="C35" s="42"/>
      <c r="D35" s="31"/>
      <c r="E35" s="48"/>
      <c r="F35" s="16"/>
      <c r="G35" s="48"/>
      <c r="H35" s="16"/>
      <c r="I35" s="48"/>
      <c r="J35" s="17"/>
      <c r="K35" s="18"/>
      <c r="L35" s="18"/>
      <c r="M35" s="48"/>
      <c r="N35" s="16"/>
      <c r="O35" s="52"/>
      <c r="P35" s="19"/>
    </row>
    <row r="36" spans="2:16">
      <c r="B36" s="15"/>
      <c r="C36" s="42"/>
      <c r="D36" s="31" t="s">
        <v>7</v>
      </c>
      <c r="E36" s="48"/>
      <c r="F36" s="34">
        <v>1200</v>
      </c>
      <c r="G36" s="48"/>
      <c r="H36" s="16"/>
      <c r="I36" s="48"/>
      <c r="J36" s="17"/>
      <c r="K36" s="18"/>
      <c r="L36" s="18"/>
      <c r="M36" s="48"/>
      <c r="N36" s="16"/>
      <c r="O36" s="52"/>
      <c r="P36" s="19"/>
    </row>
    <row r="37" spans="2:16">
      <c r="B37" s="15"/>
      <c r="C37" s="43"/>
      <c r="D37" s="32"/>
      <c r="E37" s="49"/>
      <c r="F37" s="20"/>
      <c r="G37" s="49"/>
      <c r="H37" s="20"/>
      <c r="I37" s="49"/>
      <c r="J37" s="21"/>
      <c r="K37" s="22"/>
      <c r="L37" s="22"/>
      <c r="M37" s="49"/>
      <c r="N37" s="20"/>
      <c r="O37" s="53"/>
      <c r="P37" s="19"/>
    </row>
    <row r="38" spans="2:16">
      <c r="B38" s="15"/>
      <c r="C38" s="55">
        <v>40313</v>
      </c>
      <c r="D38" s="31"/>
      <c r="E38" s="48">
        <f>O34-F36</f>
        <v>30787.196501147257</v>
      </c>
      <c r="F38" s="16"/>
      <c r="G38" s="48">
        <f>E38*$S$2</f>
        <v>2256.270482783078</v>
      </c>
      <c r="H38" s="16"/>
      <c r="I38" s="48">
        <f t="shared" ref="I38" si="10">G38/365</f>
        <v>6.1815629665289809</v>
      </c>
      <c r="J38" s="17"/>
      <c r="K38" s="36">
        <v>12</v>
      </c>
      <c r="L38" s="18"/>
      <c r="M38" s="48">
        <f>I38*K38</f>
        <v>74.178755598347777</v>
      </c>
      <c r="N38" s="16"/>
      <c r="O38" s="52">
        <f t="shared" ref="O38" si="11">E38+M38</f>
        <v>30861.375256745603</v>
      </c>
      <c r="P38" s="19"/>
    </row>
    <row r="39" spans="2:16" ht="4.5" customHeight="1">
      <c r="B39" s="15"/>
      <c r="C39" s="42"/>
      <c r="D39" s="31"/>
      <c r="E39" s="48"/>
      <c r="F39" s="16"/>
      <c r="G39" s="48"/>
      <c r="H39" s="16"/>
      <c r="I39" s="48"/>
      <c r="J39" s="17"/>
      <c r="K39" s="18"/>
      <c r="L39" s="18"/>
      <c r="M39" s="48"/>
      <c r="N39" s="16"/>
      <c r="O39" s="52"/>
      <c r="P39" s="19"/>
    </row>
    <row r="40" spans="2:16">
      <c r="B40" s="15"/>
      <c r="C40" s="42"/>
      <c r="D40" s="31" t="s">
        <v>7</v>
      </c>
      <c r="E40" s="48"/>
      <c r="F40" s="34">
        <v>1700</v>
      </c>
      <c r="G40" s="48"/>
      <c r="H40" s="16"/>
      <c r="I40" s="48"/>
      <c r="J40" s="17"/>
      <c r="K40" s="18"/>
      <c r="L40" s="18"/>
      <c r="M40" s="48"/>
      <c r="N40" s="16"/>
      <c r="O40" s="52"/>
      <c r="P40" s="19"/>
    </row>
    <row r="41" spans="2:16">
      <c r="B41" s="15"/>
      <c r="C41" s="43"/>
      <c r="D41" s="32"/>
      <c r="E41" s="49"/>
      <c r="F41" s="20"/>
      <c r="G41" s="49"/>
      <c r="H41" s="20"/>
      <c r="I41" s="49"/>
      <c r="J41" s="21"/>
      <c r="K41" s="22"/>
      <c r="L41" s="22"/>
      <c r="M41" s="49"/>
      <c r="N41" s="20"/>
      <c r="O41" s="53"/>
      <c r="P41" s="19"/>
    </row>
    <row r="42" spans="2:16">
      <c r="B42" s="15"/>
      <c r="C42" s="55">
        <v>40330</v>
      </c>
      <c r="D42" s="31"/>
      <c r="E42" s="48">
        <f>O38-F40</f>
        <v>29161.375256745603</v>
      </c>
      <c r="F42" s="16"/>
      <c r="G42" s="48">
        <f>E42*$S$2</f>
        <v>2137.1205470658583</v>
      </c>
      <c r="H42" s="16"/>
      <c r="I42" s="48">
        <f t="shared" ref="I42" si="12">G42/365</f>
        <v>5.8551247864818032</v>
      </c>
      <c r="J42" s="17"/>
      <c r="K42" s="36">
        <v>16</v>
      </c>
      <c r="L42" s="18"/>
      <c r="M42" s="48">
        <f>I42*K42</f>
        <v>93.681996583708852</v>
      </c>
      <c r="N42" s="16"/>
      <c r="O42" s="52">
        <f t="shared" ref="O42" si="13">E42+M42</f>
        <v>29255.057253329313</v>
      </c>
      <c r="P42" s="19"/>
    </row>
    <row r="43" spans="2:16" ht="4.5" customHeight="1">
      <c r="B43" s="15"/>
      <c r="C43" s="42"/>
      <c r="D43" s="31"/>
      <c r="E43" s="48"/>
      <c r="F43" s="16"/>
      <c r="G43" s="48"/>
      <c r="H43" s="16"/>
      <c r="I43" s="48"/>
      <c r="J43" s="17"/>
      <c r="K43" s="18"/>
      <c r="L43" s="18"/>
      <c r="M43" s="48"/>
      <c r="N43" s="16"/>
      <c r="O43" s="52"/>
      <c r="P43" s="19"/>
    </row>
    <row r="44" spans="2:16">
      <c r="B44" s="15"/>
      <c r="C44" s="42"/>
      <c r="D44" s="31" t="s">
        <v>7</v>
      </c>
      <c r="E44" s="48"/>
      <c r="F44" s="34">
        <v>800</v>
      </c>
      <c r="G44" s="48"/>
      <c r="H44" s="16"/>
      <c r="I44" s="48"/>
      <c r="J44" s="17"/>
      <c r="K44" s="18"/>
      <c r="L44" s="18"/>
      <c r="M44" s="48"/>
      <c r="N44" s="16"/>
      <c r="O44" s="52"/>
      <c r="P44" s="19"/>
    </row>
    <row r="45" spans="2:16">
      <c r="B45" s="15"/>
      <c r="C45" s="43"/>
      <c r="D45" s="32"/>
      <c r="E45" s="49"/>
      <c r="F45" s="20"/>
      <c r="G45" s="49"/>
      <c r="H45" s="20"/>
      <c r="I45" s="49"/>
      <c r="J45" s="21"/>
      <c r="K45" s="22"/>
      <c r="L45" s="22"/>
      <c r="M45" s="49"/>
      <c r="N45" s="20"/>
      <c r="O45" s="53"/>
      <c r="P45" s="19"/>
    </row>
    <row r="46" spans="2:16">
      <c r="B46" s="15"/>
      <c r="C46" s="55">
        <v>40344</v>
      </c>
      <c r="D46" s="31"/>
      <c r="E46" s="48">
        <f>O42-F44</f>
        <v>28455.057253329313</v>
      </c>
      <c r="F46" s="16"/>
      <c r="G46" s="48">
        <f>E46*$S$2</f>
        <v>2085.3573258674919</v>
      </c>
      <c r="H46" s="16"/>
      <c r="I46" s="48">
        <f t="shared" ref="I46" si="14">G46/365</f>
        <v>5.7133077421027174</v>
      </c>
      <c r="J46" s="17"/>
      <c r="K46" s="36">
        <v>12</v>
      </c>
      <c r="L46" s="18"/>
      <c r="M46" s="48">
        <f>I46*K46</f>
        <v>68.559692905232609</v>
      </c>
      <c r="N46" s="16"/>
      <c r="O46" s="52">
        <f t="shared" ref="O46" si="15">E46+M46</f>
        <v>28523.616946234546</v>
      </c>
      <c r="P46" s="19"/>
    </row>
    <row r="47" spans="2:16" ht="4.5" customHeight="1">
      <c r="B47" s="15"/>
      <c r="C47" s="42"/>
      <c r="D47" s="31"/>
      <c r="E47" s="48"/>
      <c r="F47" s="16"/>
      <c r="G47" s="48"/>
      <c r="H47" s="16"/>
      <c r="I47" s="48"/>
      <c r="J47" s="17"/>
      <c r="K47" s="18"/>
      <c r="L47" s="18"/>
      <c r="M47" s="48"/>
      <c r="N47" s="16"/>
      <c r="O47" s="52"/>
      <c r="P47" s="19"/>
    </row>
    <row r="48" spans="2:16">
      <c r="B48" s="15"/>
      <c r="C48" s="42"/>
      <c r="D48" s="31" t="s">
        <v>7</v>
      </c>
      <c r="E48" s="48"/>
      <c r="F48" s="34">
        <v>1300</v>
      </c>
      <c r="G48" s="48"/>
      <c r="H48" s="16"/>
      <c r="I48" s="48"/>
      <c r="J48" s="17"/>
      <c r="K48" s="18"/>
      <c r="L48" s="18"/>
      <c r="M48" s="48"/>
      <c r="N48" s="16"/>
      <c r="O48" s="52"/>
      <c r="P48" s="19"/>
    </row>
    <row r="49" spans="2:18">
      <c r="B49" s="15"/>
      <c r="C49" s="43"/>
      <c r="D49" s="32"/>
      <c r="E49" s="49"/>
      <c r="F49" s="20"/>
      <c r="G49" s="49"/>
      <c r="H49" s="20"/>
      <c r="I49" s="49"/>
      <c r="J49" s="21"/>
      <c r="K49" s="22"/>
      <c r="L49" s="22"/>
      <c r="M49" s="49"/>
      <c r="N49" s="20"/>
      <c r="O49" s="53"/>
      <c r="P49" s="19"/>
    </row>
    <row r="50" spans="2:18">
      <c r="B50" s="15"/>
      <c r="C50" s="55">
        <v>40360</v>
      </c>
      <c r="D50" s="31"/>
      <c r="E50" s="48">
        <f>O46-F48</f>
        <v>27223.616946234546</v>
      </c>
      <c r="F50" s="16"/>
      <c r="G50" s="48">
        <f>E50*$S$2</f>
        <v>1995.1099915217451</v>
      </c>
      <c r="H50" s="16"/>
      <c r="I50" s="48">
        <f t="shared" ref="I50" si="16">G50/365</f>
        <v>5.4660547712924519</v>
      </c>
      <c r="J50" s="17"/>
      <c r="K50" s="36">
        <v>15</v>
      </c>
      <c r="L50" s="18"/>
      <c r="M50" s="48">
        <f>I50*K50</f>
        <v>81.990821569386782</v>
      </c>
      <c r="N50" s="16"/>
      <c r="O50" s="52">
        <f t="shared" ref="O50" si="17">E50+M50</f>
        <v>27305.607767803933</v>
      </c>
      <c r="P50" s="19"/>
    </row>
    <row r="51" spans="2:18" ht="4.5" customHeight="1">
      <c r="B51" s="15"/>
      <c r="C51" s="42"/>
      <c r="D51" s="31"/>
      <c r="E51" s="48"/>
      <c r="F51" s="16"/>
      <c r="G51" s="48"/>
      <c r="H51" s="16"/>
      <c r="I51" s="48"/>
      <c r="J51" s="17"/>
      <c r="K51" s="18"/>
      <c r="L51" s="18"/>
      <c r="M51" s="48"/>
      <c r="N51" s="16"/>
      <c r="O51" s="52"/>
      <c r="P51" s="19"/>
    </row>
    <row r="52" spans="2:18">
      <c r="B52" s="15"/>
      <c r="C52" s="42"/>
      <c r="D52" s="31" t="s">
        <v>7</v>
      </c>
      <c r="E52" s="48"/>
      <c r="F52" s="34">
        <v>500</v>
      </c>
      <c r="G52" s="48"/>
      <c r="H52" s="16"/>
      <c r="I52" s="48"/>
      <c r="J52" s="17"/>
      <c r="K52" s="18"/>
      <c r="L52" s="18"/>
      <c r="M52" s="48"/>
      <c r="N52" s="16"/>
      <c r="O52" s="52"/>
      <c r="P52" s="19"/>
    </row>
    <row r="53" spans="2:18">
      <c r="B53" s="15"/>
      <c r="C53" s="43"/>
      <c r="D53" s="32"/>
      <c r="E53" s="49"/>
      <c r="F53" s="20"/>
      <c r="G53" s="49"/>
      <c r="H53" s="20"/>
      <c r="I53" s="49"/>
      <c r="J53" s="21"/>
      <c r="K53" s="22"/>
      <c r="L53" s="22"/>
      <c r="M53" s="49"/>
      <c r="N53" s="20"/>
      <c r="O53" s="53"/>
      <c r="P53" s="19"/>
    </row>
    <row r="54" spans="2:18">
      <c r="B54" s="15"/>
      <c r="C54" s="55">
        <v>40374</v>
      </c>
      <c r="D54" s="31"/>
      <c r="E54" s="48">
        <f>O50-F52</f>
        <v>26805.607767803933</v>
      </c>
      <c r="F54" s="16"/>
      <c r="G54" s="48">
        <f>E54*$S$2</f>
        <v>1964.4757708712791</v>
      </c>
      <c r="H54" s="16"/>
      <c r="I54" s="48">
        <f t="shared" ref="I54" si="18">G54/365</f>
        <v>5.3821253996473404</v>
      </c>
      <c r="J54" s="17"/>
      <c r="K54" s="36">
        <v>19</v>
      </c>
      <c r="L54" s="18"/>
      <c r="M54" s="48">
        <f>I54*K54</f>
        <v>102.26038259329947</v>
      </c>
      <c r="N54" s="16"/>
      <c r="O54" s="52">
        <f t="shared" ref="O54" si="19">E54+M54</f>
        <v>26907.868150397233</v>
      </c>
      <c r="P54" s="19"/>
    </row>
    <row r="55" spans="2:18" ht="4.5" customHeight="1">
      <c r="B55" s="15"/>
      <c r="C55" s="42"/>
      <c r="D55" s="31"/>
      <c r="E55" s="48"/>
      <c r="F55" s="16"/>
      <c r="G55" s="48"/>
      <c r="H55" s="16"/>
      <c r="I55" s="48"/>
      <c r="J55" s="17"/>
      <c r="K55" s="18"/>
      <c r="L55" s="18"/>
      <c r="M55" s="48"/>
      <c r="N55" s="16"/>
      <c r="O55" s="52"/>
      <c r="P55" s="19"/>
    </row>
    <row r="56" spans="2:18">
      <c r="B56" s="15"/>
      <c r="C56" s="42"/>
      <c r="D56" s="31" t="s">
        <v>7</v>
      </c>
      <c r="E56" s="48"/>
      <c r="F56" s="34">
        <v>1000</v>
      </c>
      <c r="G56" s="48"/>
      <c r="H56" s="16"/>
      <c r="I56" s="48"/>
      <c r="J56" s="17"/>
      <c r="K56" s="18"/>
      <c r="L56" s="18"/>
      <c r="M56" s="48"/>
      <c r="N56" s="16"/>
      <c r="O56" s="52"/>
      <c r="P56" s="19"/>
    </row>
    <row r="57" spans="2:18">
      <c r="B57" s="15"/>
      <c r="C57" s="43"/>
      <c r="D57" s="32"/>
      <c r="E57" s="49"/>
      <c r="F57" s="20"/>
      <c r="G57" s="49"/>
      <c r="H57" s="20"/>
      <c r="I57" s="49"/>
      <c r="J57" s="21"/>
      <c r="K57" s="22"/>
      <c r="L57" s="22"/>
      <c r="M57" s="49"/>
      <c r="N57" s="20"/>
      <c r="O57" s="53"/>
      <c r="P57" s="19"/>
    </row>
    <row r="58" spans="2:18">
      <c r="B58" s="15"/>
      <c r="C58" s="55">
        <v>40391</v>
      </c>
      <c r="D58" s="31"/>
      <c r="E58" s="48">
        <f>O54-F56</f>
        <v>25907.868150397233</v>
      </c>
      <c r="F58" s="16"/>
      <c r="G58" s="48">
        <f>E58*$S$2</f>
        <v>1898.6840252700117</v>
      </c>
      <c r="H58" s="16"/>
      <c r="I58" s="48">
        <f t="shared" ref="I58" si="20">G58/365</f>
        <v>5.2018740418356488</v>
      </c>
      <c r="J58" s="17"/>
      <c r="K58" s="36">
        <v>14</v>
      </c>
      <c r="L58" s="18"/>
      <c r="M58" s="48">
        <f>I58*K58</f>
        <v>72.826236585699078</v>
      </c>
      <c r="N58" s="16"/>
      <c r="O58" s="52">
        <f t="shared" ref="O58" si="21">E58+M58</f>
        <v>25980.694386982934</v>
      </c>
      <c r="P58" s="19"/>
      <c r="R58" t="s">
        <v>9</v>
      </c>
    </row>
    <row r="59" spans="2:18" ht="4.5" customHeight="1">
      <c r="B59" s="15"/>
      <c r="C59" s="42"/>
      <c r="D59" s="31"/>
      <c r="E59" s="48"/>
      <c r="F59" s="16"/>
      <c r="G59" s="48"/>
      <c r="H59" s="16"/>
      <c r="I59" s="48"/>
      <c r="J59" s="17"/>
      <c r="K59" s="18"/>
      <c r="L59" s="18"/>
      <c r="M59" s="48"/>
      <c r="N59" s="16"/>
      <c r="O59" s="52"/>
      <c r="P59" s="19"/>
    </row>
    <row r="60" spans="2:18">
      <c r="B60" s="15"/>
      <c r="C60" s="42"/>
      <c r="D60" s="31" t="s">
        <v>7</v>
      </c>
      <c r="E60" s="48"/>
      <c r="F60" s="34">
        <v>700</v>
      </c>
      <c r="G60" s="48"/>
      <c r="H60" s="16"/>
      <c r="I60" s="48"/>
      <c r="J60" s="17"/>
      <c r="K60" s="18"/>
      <c r="L60" s="18"/>
      <c r="M60" s="48"/>
      <c r="N60" s="16"/>
      <c r="O60" s="52"/>
      <c r="P60" s="19"/>
    </row>
    <row r="61" spans="2:18">
      <c r="B61" s="15"/>
      <c r="C61" s="43"/>
      <c r="D61" s="32"/>
      <c r="E61" s="49"/>
      <c r="F61" s="20"/>
      <c r="G61" s="49"/>
      <c r="H61" s="20"/>
      <c r="I61" s="49"/>
      <c r="J61" s="21"/>
      <c r="K61" s="22"/>
      <c r="L61" s="22"/>
      <c r="M61" s="49"/>
      <c r="N61" s="20"/>
      <c r="O61" s="53"/>
      <c r="P61" s="19"/>
    </row>
    <row r="62" spans="2:18">
      <c r="B62" s="15"/>
      <c r="C62" s="55">
        <v>40405</v>
      </c>
      <c r="D62" s="31"/>
      <c r="E62" s="48">
        <f>O58-F60</f>
        <v>25280.694386982934</v>
      </c>
      <c r="F62" s="16"/>
      <c r="G62" s="48">
        <f>E62*$S$2</f>
        <v>1852.7209688444314</v>
      </c>
      <c r="H62" s="16"/>
      <c r="I62" s="48">
        <f t="shared" ref="I62" si="22">G62/365</f>
        <v>5.0759478598477568</v>
      </c>
      <c r="J62" s="17"/>
      <c r="K62" s="36">
        <v>17</v>
      </c>
      <c r="L62" s="18"/>
      <c r="M62" s="48">
        <f>I62*K62</f>
        <v>86.291113617411867</v>
      </c>
      <c r="N62" s="16"/>
      <c r="O62" s="52">
        <f t="shared" ref="O62" si="23">E62+M62</f>
        <v>25366.985500600345</v>
      </c>
      <c r="P62" s="19"/>
    </row>
    <row r="63" spans="2:18" ht="4.5" customHeight="1">
      <c r="B63" s="15"/>
      <c r="C63" s="42"/>
      <c r="D63" s="31"/>
      <c r="E63" s="48"/>
      <c r="F63" s="16"/>
      <c r="G63" s="48"/>
      <c r="H63" s="16"/>
      <c r="I63" s="48"/>
      <c r="J63" s="17"/>
      <c r="K63" s="18"/>
      <c r="L63" s="18"/>
      <c r="M63" s="48"/>
      <c r="N63" s="16"/>
      <c r="O63" s="52"/>
      <c r="P63" s="19"/>
    </row>
    <row r="64" spans="2:18">
      <c r="B64" s="15"/>
      <c r="C64" s="42"/>
      <c r="D64" s="31" t="s">
        <v>7</v>
      </c>
      <c r="E64" s="48"/>
      <c r="F64" s="34">
        <v>1500</v>
      </c>
      <c r="G64" s="48"/>
      <c r="H64" s="16"/>
      <c r="I64" s="48"/>
      <c r="J64" s="17"/>
      <c r="K64" s="18"/>
      <c r="L64" s="18"/>
      <c r="M64" s="48"/>
      <c r="N64" s="16"/>
      <c r="O64" s="52"/>
      <c r="P64" s="19"/>
    </row>
    <row r="65" spans="2:18">
      <c r="B65" s="15"/>
      <c r="C65" s="43"/>
      <c r="D65" s="32"/>
      <c r="E65" s="49"/>
      <c r="F65" s="20"/>
      <c r="G65" s="49"/>
      <c r="H65" s="20"/>
      <c r="I65" s="49"/>
      <c r="J65" s="21"/>
      <c r="K65" s="22"/>
      <c r="L65" s="22"/>
      <c r="M65" s="49"/>
      <c r="N65" s="20"/>
      <c r="O65" s="53"/>
      <c r="P65" s="19"/>
    </row>
    <row r="66" spans="2:18">
      <c r="B66" s="15"/>
      <c r="C66" s="55">
        <v>40422</v>
      </c>
      <c r="D66" s="31"/>
      <c r="E66" s="48">
        <f>O62-F64</f>
        <v>23866.985500600345</v>
      </c>
      <c r="F66" s="16"/>
      <c r="G66" s="48">
        <f>E66*$S$2</f>
        <v>1749.1158993969971</v>
      </c>
      <c r="H66" s="16"/>
      <c r="I66" s="48">
        <f t="shared" ref="I66" si="24">G66/365</f>
        <v>4.792098354512321</v>
      </c>
      <c r="J66" s="17"/>
      <c r="K66" s="36">
        <v>15</v>
      </c>
      <c r="L66" s="18"/>
      <c r="M66" s="48">
        <f>I66*K66</f>
        <v>71.881475317684817</v>
      </c>
      <c r="N66" s="16"/>
      <c r="O66" s="52">
        <f t="shared" ref="O66" si="25">E66+M66</f>
        <v>23938.86697591803</v>
      </c>
      <c r="P66" s="19"/>
    </row>
    <row r="67" spans="2:18" ht="4.5" customHeight="1">
      <c r="B67" s="15"/>
      <c r="C67" s="42"/>
      <c r="D67" s="31"/>
      <c r="E67" s="48"/>
      <c r="F67" s="16"/>
      <c r="G67" s="48"/>
      <c r="H67" s="16"/>
      <c r="I67" s="48"/>
      <c r="J67" s="17"/>
      <c r="K67" s="18"/>
      <c r="L67" s="18"/>
      <c r="M67" s="48"/>
      <c r="N67" s="16"/>
      <c r="O67" s="52"/>
      <c r="P67" s="19"/>
    </row>
    <row r="68" spans="2:18">
      <c r="B68" s="15"/>
      <c r="C68" s="42"/>
      <c r="D68" s="31" t="s">
        <v>7</v>
      </c>
      <c r="E68" s="48"/>
      <c r="F68" s="34">
        <v>700</v>
      </c>
      <c r="G68" s="48"/>
      <c r="H68" s="16"/>
      <c r="I68" s="48"/>
      <c r="J68" s="17"/>
      <c r="K68" s="18"/>
      <c r="L68" s="18"/>
      <c r="M68" s="48"/>
      <c r="N68" s="16"/>
      <c r="O68" s="52"/>
      <c r="P68" s="19"/>
    </row>
    <row r="69" spans="2:18">
      <c r="B69" s="15"/>
      <c r="C69" s="43"/>
      <c r="D69" s="32"/>
      <c r="E69" s="49"/>
      <c r="F69" s="20"/>
      <c r="G69" s="49"/>
      <c r="H69" s="20"/>
      <c r="I69" s="49"/>
      <c r="J69" s="21"/>
      <c r="K69" s="22"/>
      <c r="L69" s="22"/>
      <c r="M69" s="49"/>
      <c r="N69" s="20"/>
      <c r="O69" s="53"/>
      <c r="P69" s="19"/>
    </row>
    <row r="70" spans="2:18">
      <c r="B70" s="15"/>
      <c r="C70" s="55">
        <v>40436</v>
      </c>
      <c r="D70" s="31"/>
      <c r="E70" s="48">
        <f>O66-F68</f>
        <v>23238.86697591803</v>
      </c>
      <c r="F70" s="16"/>
      <c r="G70" s="48">
        <f>E70*$S$2</f>
        <v>1703.0836051971289</v>
      </c>
      <c r="H70" s="16"/>
      <c r="I70" s="48">
        <f t="shared" ref="I70" si="26">G70/365</f>
        <v>4.6659824799921337</v>
      </c>
      <c r="J70" s="17"/>
      <c r="K70" s="36">
        <v>14</v>
      </c>
      <c r="L70" s="18"/>
      <c r="M70" s="48">
        <f>I70*K70</f>
        <v>65.323754719889877</v>
      </c>
      <c r="N70" s="16"/>
      <c r="O70" s="52">
        <f t="shared" ref="O70" si="27">E70+M70</f>
        <v>23304.190730637922</v>
      </c>
      <c r="P70" s="19"/>
    </row>
    <row r="71" spans="2:18" ht="4.5" customHeight="1">
      <c r="B71" s="15"/>
      <c r="C71" s="42"/>
      <c r="D71" s="31"/>
      <c r="E71" s="48"/>
      <c r="F71" s="16"/>
      <c r="G71" s="48"/>
      <c r="H71" s="16"/>
      <c r="I71" s="48"/>
      <c r="J71" s="17"/>
      <c r="K71" s="18"/>
      <c r="L71" s="18"/>
      <c r="M71" s="48"/>
      <c r="N71" s="16"/>
      <c r="O71" s="52"/>
      <c r="P71" s="19"/>
    </row>
    <row r="72" spans="2:18">
      <c r="B72" s="15"/>
      <c r="C72" s="42"/>
      <c r="D72" s="31" t="s">
        <v>7</v>
      </c>
      <c r="E72" s="48"/>
      <c r="F72" s="56">
        <v>1500</v>
      </c>
      <c r="G72" s="48"/>
      <c r="H72" s="16"/>
      <c r="I72" s="48"/>
      <c r="J72" s="17"/>
      <c r="K72" s="18"/>
      <c r="L72" s="18"/>
      <c r="M72" s="48"/>
      <c r="N72" s="16"/>
      <c r="O72" s="52"/>
      <c r="P72" s="19"/>
    </row>
    <row r="73" spans="2:18">
      <c r="B73" s="15"/>
      <c r="C73" s="43"/>
      <c r="D73" s="32"/>
      <c r="E73" s="49"/>
      <c r="F73" s="20"/>
      <c r="G73" s="49"/>
      <c r="H73" s="20"/>
      <c r="I73" s="49"/>
      <c r="J73" s="21"/>
      <c r="K73" s="22"/>
      <c r="L73" s="22"/>
      <c r="M73" s="49"/>
      <c r="N73" s="20"/>
      <c r="O73" s="53"/>
      <c r="P73" s="19"/>
    </row>
    <row r="74" spans="2:18">
      <c r="B74" s="15"/>
      <c r="C74" s="55">
        <v>40452</v>
      </c>
      <c r="D74" s="31"/>
      <c r="E74" s="48">
        <f>O70-F72</f>
        <v>21804.190730637922</v>
      </c>
      <c r="F74" s="16"/>
      <c r="G74" s="48">
        <f>E74*$S$2</f>
        <v>1597.9419218855307</v>
      </c>
      <c r="H74" s="16"/>
      <c r="I74" s="48">
        <f t="shared" ref="I74" si="28">G74/365</f>
        <v>4.3779230736589883</v>
      </c>
      <c r="J74" s="17"/>
      <c r="K74" s="36">
        <v>14</v>
      </c>
      <c r="L74" s="18"/>
      <c r="M74" s="48">
        <f>I74*K74</f>
        <v>61.290923031225837</v>
      </c>
      <c r="N74" s="16"/>
      <c r="O74" s="52">
        <f t="shared" ref="O74" si="29">E74+M74</f>
        <v>21865.481653669147</v>
      </c>
      <c r="P74" s="19"/>
    </row>
    <row r="75" spans="2:18" ht="4.5" customHeight="1">
      <c r="B75" s="15"/>
      <c r="C75" s="42"/>
      <c r="D75" s="31"/>
      <c r="E75" s="48"/>
      <c r="F75" s="16"/>
      <c r="G75" s="48"/>
      <c r="H75" s="16"/>
      <c r="I75" s="48"/>
      <c r="J75" s="17"/>
      <c r="K75" s="18"/>
      <c r="L75" s="18"/>
      <c r="M75" s="48"/>
      <c r="N75" s="16"/>
      <c r="O75" s="52"/>
      <c r="P75" s="19"/>
    </row>
    <row r="76" spans="2:18">
      <c r="B76" s="15"/>
      <c r="C76" s="42"/>
      <c r="D76" s="31" t="s">
        <v>7</v>
      </c>
      <c r="E76" s="48"/>
      <c r="F76" s="56">
        <f>2000</f>
        <v>2000</v>
      </c>
      <c r="G76" s="48"/>
      <c r="H76" s="16"/>
      <c r="I76" s="48"/>
      <c r="J76" s="17"/>
      <c r="K76" s="18"/>
      <c r="L76" s="18"/>
      <c r="M76" s="48"/>
      <c r="N76" s="16"/>
      <c r="O76" s="52"/>
      <c r="P76" s="19"/>
    </row>
    <row r="77" spans="2:18">
      <c r="B77" s="15"/>
      <c r="C77" s="43"/>
      <c r="D77" s="32"/>
      <c r="E77" s="49"/>
      <c r="F77" s="20"/>
      <c r="G77" s="49"/>
      <c r="H77" s="20"/>
      <c r="I77" s="49"/>
      <c r="J77" s="21"/>
      <c r="K77" s="22"/>
      <c r="L77" s="22"/>
      <c r="M77" s="49"/>
      <c r="N77" s="20"/>
      <c r="O77" s="53"/>
      <c r="P77" s="19"/>
    </row>
    <row r="78" spans="2:18">
      <c r="B78" s="15"/>
      <c r="C78" s="55">
        <v>40466</v>
      </c>
      <c r="D78" s="31"/>
      <c r="E78" s="48">
        <f>O74-F76</f>
        <v>19865.481653669147</v>
      </c>
      <c r="F78" s="16"/>
      <c r="G78" s="48">
        <f>E78*$S$2</f>
        <v>1455.8616884707972</v>
      </c>
      <c r="H78" s="16"/>
      <c r="I78" s="48">
        <f t="shared" ref="I78" si="30">G78/365</f>
        <v>3.9886621601939649</v>
      </c>
      <c r="J78" s="17"/>
      <c r="K78" s="36">
        <v>25</v>
      </c>
      <c r="L78" s="18"/>
      <c r="M78" s="48">
        <f>I78*K78</f>
        <v>99.716554004849129</v>
      </c>
      <c r="N78" s="16"/>
      <c r="O78" s="52">
        <f t="shared" ref="O78" si="31">E78+M78</f>
        <v>19965.198207673995</v>
      </c>
      <c r="P78" s="19"/>
      <c r="R78" t="s">
        <v>10</v>
      </c>
    </row>
    <row r="79" spans="2:18" ht="4.5" customHeight="1">
      <c r="B79" s="15"/>
      <c r="C79" s="42"/>
      <c r="D79" s="31"/>
      <c r="E79" s="48"/>
      <c r="F79" s="16"/>
      <c r="G79" s="48"/>
      <c r="H79" s="16"/>
      <c r="I79" s="48"/>
      <c r="J79" s="17"/>
      <c r="K79" s="18"/>
      <c r="L79" s="18"/>
      <c r="M79" s="48"/>
      <c r="N79" s="16"/>
      <c r="O79" s="52"/>
      <c r="P79" s="19"/>
    </row>
    <row r="80" spans="2:18">
      <c r="B80" s="15"/>
      <c r="C80" s="42"/>
      <c r="D80" s="31" t="s">
        <v>7</v>
      </c>
      <c r="E80" s="48"/>
      <c r="F80" s="56">
        <v>4300</v>
      </c>
      <c r="G80" s="48"/>
      <c r="H80" s="16"/>
      <c r="I80" s="48"/>
      <c r="J80" s="17"/>
      <c r="K80" s="18"/>
      <c r="L80" s="18"/>
      <c r="M80" s="48"/>
      <c r="N80" s="16"/>
      <c r="O80" s="52"/>
      <c r="P80" s="19"/>
    </row>
    <row r="81" spans="2:16">
      <c r="B81" s="15"/>
      <c r="C81" s="43"/>
      <c r="D81" s="32"/>
      <c r="E81" s="49"/>
      <c r="F81" s="20"/>
      <c r="G81" s="49"/>
      <c r="H81" s="20"/>
      <c r="I81" s="49"/>
      <c r="J81" s="21"/>
      <c r="K81" s="22"/>
      <c r="L81" s="22"/>
      <c r="M81" s="49"/>
      <c r="N81" s="20"/>
      <c r="O81" s="53"/>
      <c r="P81" s="19"/>
    </row>
    <row r="82" spans="2:16">
      <c r="B82" s="15"/>
      <c r="C82" s="55">
        <v>40483</v>
      </c>
      <c r="D82" s="31"/>
      <c r="E82" s="48">
        <v>15661.42</v>
      </c>
      <c r="F82" s="16"/>
      <c r="G82" s="48">
        <f>E82*$S$2</f>
        <v>1147.76282612</v>
      </c>
      <c r="H82" s="16"/>
      <c r="I82" s="48">
        <f t="shared" ref="I82" si="32">G82/365</f>
        <v>3.1445556880000001</v>
      </c>
      <c r="J82" s="17"/>
      <c r="K82" s="36">
        <v>2</v>
      </c>
      <c r="L82" s="18"/>
      <c r="M82" s="48">
        <f>I82*K82</f>
        <v>6.2891113760000001</v>
      </c>
      <c r="N82" s="16"/>
      <c r="O82" s="52">
        <f t="shared" ref="O82" si="33">E82+M82</f>
        <v>15667.709111376</v>
      </c>
      <c r="P82" s="19"/>
    </row>
    <row r="83" spans="2:16" ht="4.5" customHeight="1">
      <c r="B83" s="15"/>
      <c r="C83" s="42"/>
      <c r="D83" s="31"/>
      <c r="E83" s="48"/>
      <c r="F83" s="16"/>
      <c r="G83" s="48"/>
      <c r="H83" s="16"/>
      <c r="I83" s="48"/>
      <c r="J83" s="17"/>
      <c r="K83" s="18"/>
      <c r="L83" s="18"/>
      <c r="M83" s="48"/>
      <c r="N83" s="16"/>
      <c r="O83" s="52"/>
      <c r="P83" s="19"/>
    </row>
    <row r="84" spans="2:16">
      <c r="B84" s="15"/>
      <c r="C84" s="42"/>
      <c r="D84" s="31" t="s">
        <v>7</v>
      </c>
      <c r="E84" s="48"/>
      <c r="F84" s="56">
        <v>1000</v>
      </c>
      <c r="G84" s="48"/>
      <c r="H84" s="16"/>
      <c r="I84" s="48"/>
      <c r="J84" s="17"/>
      <c r="K84" s="18"/>
      <c r="L84" s="18"/>
      <c r="M84" s="48"/>
      <c r="N84" s="16"/>
      <c r="O84" s="52"/>
      <c r="P84" s="19"/>
    </row>
    <row r="85" spans="2:16">
      <c r="B85" s="15"/>
      <c r="C85" s="43"/>
      <c r="D85" s="32"/>
      <c r="E85" s="49"/>
      <c r="F85" s="20"/>
      <c r="G85" s="49"/>
      <c r="H85" s="20"/>
      <c r="I85" s="49"/>
      <c r="J85" s="21"/>
      <c r="K85" s="22"/>
      <c r="L85" s="22"/>
      <c r="M85" s="49"/>
      <c r="N85" s="20"/>
      <c r="O85" s="53"/>
      <c r="P85" s="19"/>
    </row>
    <row r="86" spans="2:16">
      <c r="B86" s="15"/>
      <c r="C86" s="55">
        <v>40497</v>
      </c>
      <c r="D86" s="31"/>
      <c r="E86" s="48">
        <f>O82-F84</f>
        <v>14667.709111376</v>
      </c>
      <c r="F86" s="16"/>
      <c r="G86" s="48">
        <f>E86*$S$2</f>
        <v>1074.9377299363016</v>
      </c>
      <c r="H86" s="16"/>
      <c r="I86" s="48">
        <f t="shared" ref="I86" si="34">G86/365</f>
        <v>2.9450348765378127</v>
      </c>
      <c r="J86" s="17"/>
      <c r="K86" s="36">
        <v>21</v>
      </c>
      <c r="L86" s="18"/>
      <c r="M86" s="48">
        <f>I86*K86</f>
        <v>61.845732407294065</v>
      </c>
      <c r="N86" s="16"/>
      <c r="O86" s="52">
        <f t="shared" ref="O86" si="35">E86+M86</f>
        <v>14729.554843783293</v>
      </c>
      <c r="P86" s="19"/>
    </row>
    <row r="87" spans="2:16" ht="4.5" customHeight="1">
      <c r="B87" s="15"/>
      <c r="C87" s="42"/>
      <c r="D87" s="31"/>
      <c r="E87" s="48"/>
      <c r="F87" s="16"/>
      <c r="G87" s="48"/>
      <c r="H87" s="16"/>
      <c r="I87" s="48"/>
      <c r="J87" s="17"/>
      <c r="K87" s="18"/>
      <c r="L87" s="18"/>
      <c r="M87" s="48"/>
      <c r="N87" s="16"/>
      <c r="O87" s="52"/>
      <c r="P87" s="19"/>
    </row>
    <row r="88" spans="2:16">
      <c r="B88" s="15"/>
      <c r="C88" s="42"/>
      <c r="D88" s="31" t="s">
        <v>7</v>
      </c>
      <c r="E88" s="48"/>
      <c r="F88" s="56">
        <v>3900</v>
      </c>
      <c r="G88" s="48"/>
      <c r="H88" s="16"/>
      <c r="I88" s="48"/>
      <c r="J88" s="17"/>
      <c r="K88" s="18"/>
      <c r="L88" s="18"/>
      <c r="M88" s="48"/>
      <c r="N88" s="16"/>
      <c r="O88" s="52"/>
      <c r="P88" s="19"/>
    </row>
    <row r="89" spans="2:16">
      <c r="B89" s="15"/>
      <c r="C89" s="43"/>
      <c r="D89" s="32"/>
      <c r="E89" s="49"/>
      <c r="F89" s="20"/>
      <c r="G89" s="49"/>
      <c r="H89" s="20"/>
      <c r="I89" s="49"/>
      <c r="J89" s="21"/>
      <c r="K89" s="22"/>
      <c r="L89" s="22"/>
      <c r="M89" s="49"/>
      <c r="N89" s="20"/>
      <c r="O89" s="53"/>
      <c r="P89" s="19"/>
    </row>
    <row r="90" spans="2:16">
      <c r="B90" s="15"/>
      <c r="C90" s="55">
        <v>40513</v>
      </c>
      <c r="D90" s="31"/>
      <c r="E90" s="48">
        <f>O86-F88</f>
        <v>10829.554843783293</v>
      </c>
      <c r="F90" s="16"/>
      <c r="G90" s="48">
        <f>E90*$S$2</f>
        <v>793.6547562815025</v>
      </c>
      <c r="H90" s="16"/>
      <c r="I90" s="48">
        <f t="shared" ref="I90" si="36">G90/365</f>
        <v>2.1743965925520619</v>
      </c>
      <c r="J90" s="17"/>
      <c r="K90" s="36">
        <v>22</v>
      </c>
      <c r="L90" s="18"/>
      <c r="M90" s="48">
        <f>I90*K90</f>
        <v>47.83672503614536</v>
      </c>
      <c r="N90" s="16"/>
      <c r="O90" s="52">
        <f>E90+M90-0.11</f>
        <v>10877.281568819439</v>
      </c>
      <c r="P90" s="19"/>
    </row>
    <row r="91" spans="2:16" ht="4.5" customHeight="1">
      <c r="B91" s="15"/>
      <c r="C91" s="42"/>
      <c r="D91" s="31"/>
      <c r="E91" s="48"/>
      <c r="F91" s="16"/>
      <c r="G91" s="48"/>
      <c r="H91" s="16"/>
      <c r="I91" s="48"/>
      <c r="J91" s="17"/>
      <c r="K91" s="18"/>
      <c r="L91" s="18"/>
      <c r="M91" s="48"/>
      <c r="N91" s="16"/>
      <c r="O91" s="52"/>
      <c r="P91" s="19"/>
    </row>
    <row r="92" spans="2:16">
      <c r="B92" s="15"/>
      <c r="C92" s="42"/>
      <c r="D92" s="31" t="s">
        <v>7</v>
      </c>
      <c r="E92" s="48"/>
      <c r="F92" s="56">
        <v>10877.33</v>
      </c>
      <c r="G92" s="48"/>
      <c r="H92" s="16"/>
      <c r="I92" s="48"/>
      <c r="J92" s="17"/>
      <c r="K92" s="18"/>
      <c r="L92" s="18"/>
      <c r="M92" s="48"/>
      <c r="N92" s="16"/>
      <c r="O92" s="52"/>
      <c r="P92" s="19"/>
    </row>
    <row r="93" spans="2:16">
      <c r="B93" s="15"/>
      <c r="C93" s="43"/>
      <c r="D93" s="32"/>
      <c r="E93" s="49"/>
      <c r="F93" s="20"/>
      <c r="G93" s="49"/>
      <c r="H93" s="20"/>
      <c r="I93" s="49"/>
      <c r="J93" s="21"/>
      <c r="K93" s="22"/>
      <c r="L93" s="22"/>
      <c r="M93" s="49"/>
      <c r="N93" s="20"/>
      <c r="O93" s="53"/>
      <c r="P93" s="19"/>
    </row>
    <row r="94" spans="2:16">
      <c r="B94" s="15"/>
      <c r="C94" s="58">
        <v>40527</v>
      </c>
      <c r="D94" s="31"/>
      <c r="E94" s="48">
        <f>O90-F92</f>
        <v>-4.8431180561237852E-2</v>
      </c>
      <c r="F94" s="16"/>
      <c r="G94" s="48">
        <f>E94*$S$2</f>
        <v>-3.5493274986108775E-3</v>
      </c>
      <c r="H94" s="16"/>
      <c r="I94" s="48">
        <f t="shared" ref="I94" si="37">G94/365</f>
        <v>-9.724184927701035E-6</v>
      </c>
      <c r="J94" s="17"/>
      <c r="K94" s="36">
        <v>5</v>
      </c>
      <c r="L94" s="18"/>
      <c r="M94" s="48">
        <f>I94*K94</f>
        <v>-4.8620924638505172E-5</v>
      </c>
      <c r="N94" s="16"/>
      <c r="O94" s="52">
        <f t="shared" ref="O94" si="38">E94+M94</f>
        <v>-4.8479801485876356E-2</v>
      </c>
      <c r="P94" s="19"/>
    </row>
    <row r="95" spans="2:16" ht="4.5" customHeight="1">
      <c r="B95" s="15"/>
      <c r="C95" s="42"/>
      <c r="D95" s="31"/>
      <c r="E95" s="48"/>
      <c r="F95" s="16"/>
      <c r="G95" s="48"/>
      <c r="H95" s="16"/>
      <c r="I95" s="48"/>
      <c r="J95" s="17"/>
      <c r="K95" s="18"/>
      <c r="L95" s="18"/>
      <c r="M95" s="48"/>
      <c r="N95" s="16"/>
      <c r="O95" s="52"/>
      <c r="P95" s="19"/>
    </row>
    <row r="96" spans="2:16">
      <c r="B96" s="15"/>
      <c r="C96" s="42"/>
      <c r="D96" s="31" t="s">
        <v>7</v>
      </c>
      <c r="E96" s="48"/>
      <c r="F96" s="34">
        <v>0</v>
      </c>
      <c r="G96" s="48"/>
      <c r="H96" s="16"/>
      <c r="I96" s="48"/>
      <c r="J96" s="17"/>
      <c r="K96" s="18"/>
      <c r="L96" s="18"/>
      <c r="M96" s="48"/>
      <c r="N96" s="16"/>
      <c r="O96" s="52"/>
      <c r="P96" s="19"/>
    </row>
    <row r="97" spans="2:16">
      <c r="B97" s="15"/>
      <c r="C97" s="43"/>
      <c r="D97" s="32"/>
      <c r="E97" s="49"/>
      <c r="F97" s="20"/>
      <c r="G97" s="49"/>
      <c r="H97" s="20"/>
      <c r="I97" s="49"/>
      <c r="J97" s="21"/>
      <c r="K97" s="22"/>
      <c r="L97" s="22"/>
      <c r="M97" s="49"/>
      <c r="N97" s="20"/>
      <c r="O97" s="53"/>
      <c r="P97" s="19"/>
    </row>
    <row r="98" spans="2:16" ht="7.5" customHeight="1" thickBot="1">
      <c r="B98" s="23"/>
      <c r="C98" s="24"/>
      <c r="D98" s="33"/>
      <c r="E98" s="50"/>
      <c r="F98" s="25"/>
      <c r="G98" s="50"/>
      <c r="H98" s="25"/>
      <c r="I98" s="50"/>
      <c r="J98" s="26"/>
      <c r="K98" s="27"/>
      <c r="L98" s="27"/>
      <c r="M98" s="50"/>
      <c r="N98" s="25"/>
      <c r="O98" s="50"/>
      <c r="P98" s="28"/>
    </row>
  </sheetData>
  <pageMargins left="0.7" right="0.7" top="0.75" bottom="0.75" header="0.3" footer="0.3"/>
  <pageSetup orientation="portrait" horizontalDpi="4294967293"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NJHESAA Repayment Plan</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Joseph V. Palazzolo</dc:creator>
  <cp:lastModifiedBy> Joseph V. Palazzolo</cp:lastModifiedBy>
  <dcterms:created xsi:type="dcterms:W3CDTF">2010-01-16T03:45:26Z</dcterms:created>
  <dcterms:modified xsi:type="dcterms:W3CDTF">2010-12-27T01:42:44Z</dcterms:modified>
</cp:coreProperties>
</file>